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D7274FBD-0C32-400D-A21D-6CC01B087728}" xr6:coauthVersionLast="47" xr6:coauthVersionMax="47" xr10:uidLastSave="{00000000-0000-0000-0000-000000000000}"/>
  <bookViews>
    <workbookView xWindow="-120" yWindow="-120" windowWidth="29040" windowHeight="15840" xr2:uid="{05F75F1D-AC70-4AA3-842C-CE34E1AB3B5C}"/>
  </bookViews>
  <sheets>
    <sheet name="Hoja2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B85" i="1"/>
  <c r="C54" i="1"/>
  <c r="B54" i="1"/>
  <c r="C38" i="1"/>
  <c r="B38" i="1"/>
  <c r="C28" i="1"/>
  <c r="B28" i="1"/>
  <c r="C18" i="1"/>
  <c r="B18" i="1"/>
  <c r="C12" i="1"/>
  <c r="B12" i="1"/>
  <c r="D12" i="1" l="1"/>
  <c r="E12" i="1"/>
  <c r="F12" i="1"/>
  <c r="G12" i="1"/>
  <c r="H12" i="1"/>
  <c r="H76" i="1" s="1"/>
  <c r="H85" i="1" s="1"/>
  <c r="I12" i="1"/>
  <c r="J12" i="1"/>
  <c r="K12" i="1"/>
  <c r="L12" i="1"/>
  <c r="M12" i="1"/>
  <c r="N12" i="1"/>
  <c r="O12" i="1"/>
  <c r="P13" i="1"/>
  <c r="P14" i="1"/>
  <c r="P15" i="1"/>
  <c r="P16" i="1"/>
  <c r="P17" i="1"/>
  <c r="D18" i="1"/>
  <c r="E18" i="1"/>
  <c r="F18" i="1"/>
  <c r="G18" i="1"/>
  <c r="H18" i="1"/>
  <c r="I18" i="1"/>
  <c r="J18" i="1"/>
  <c r="K18" i="1"/>
  <c r="L18" i="1"/>
  <c r="M18" i="1"/>
  <c r="N18" i="1"/>
  <c r="O18" i="1"/>
  <c r="P19" i="1"/>
  <c r="P20" i="1"/>
  <c r="P21" i="1"/>
  <c r="P22" i="1"/>
  <c r="P23" i="1"/>
  <c r="P24" i="1"/>
  <c r="P25" i="1"/>
  <c r="P26" i="1"/>
  <c r="P27" i="1"/>
  <c r="D28" i="1"/>
  <c r="D76" i="1" s="1"/>
  <c r="E28" i="1"/>
  <c r="F28" i="1"/>
  <c r="G28" i="1"/>
  <c r="H28" i="1"/>
  <c r="I28" i="1"/>
  <c r="J28" i="1"/>
  <c r="K28" i="1"/>
  <c r="L28" i="1"/>
  <c r="M28" i="1"/>
  <c r="N28" i="1"/>
  <c r="O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F54" i="1"/>
  <c r="G54" i="1"/>
  <c r="H54" i="1"/>
  <c r="I54" i="1"/>
  <c r="J54" i="1"/>
  <c r="K54" i="1"/>
  <c r="L54" i="1"/>
  <c r="M54" i="1"/>
  <c r="N54" i="1"/>
  <c r="O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7" i="1"/>
  <c r="P78" i="1"/>
  <c r="P79" i="1"/>
  <c r="P80" i="1"/>
  <c r="P81" i="1"/>
  <c r="P82" i="1"/>
  <c r="P83" i="1"/>
  <c r="P84" i="1"/>
  <c r="P18" i="1" l="1"/>
  <c r="P54" i="1"/>
  <c r="P28" i="1"/>
  <c r="M76" i="1"/>
  <c r="M85" i="1" s="1"/>
  <c r="E76" i="1"/>
  <c r="E85" i="1" s="1"/>
  <c r="F76" i="1"/>
  <c r="F85" i="1" s="1"/>
  <c r="G76" i="1"/>
  <c r="G85" i="1" s="1"/>
  <c r="L76" i="1"/>
  <c r="L85" i="1" s="1"/>
  <c r="P12" i="1"/>
  <c r="J76" i="1"/>
  <c r="J85" i="1" s="1"/>
  <c r="I76" i="1"/>
  <c r="I85" i="1" s="1"/>
  <c r="O76" i="1"/>
  <c r="O85" i="1" s="1"/>
  <c r="K76" i="1"/>
  <c r="K85" i="1" s="1"/>
  <c r="N76" i="1"/>
  <c r="N85" i="1" s="1"/>
  <c r="D85" i="1"/>
  <c r="P85" i="1" l="1"/>
  <c r="P76" i="1"/>
</calcChain>
</file>

<file path=xl/sharedStrings.xml><?xml version="1.0" encoding="utf-8"?>
<sst xmlns="http://schemas.openxmlformats.org/spreadsheetml/2006/main" count="96" uniqueCount="96">
  <si>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</si>
  <si>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</si>
  <si>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</si>
  <si>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</si>
  <si>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</si>
  <si>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</si>
  <si>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</si>
  <si>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</si>
  <si>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</si>
  <si>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</si>
  <si>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</si>
  <si>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</si>
  <si>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</si>
  <si>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</si>
  <si>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</si>
  <si>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</si>
  <si>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</si>
  <si>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</si>
  <si>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</si>
  <si>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</si>
  <si>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</si>
  <si>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</si>
  <si>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</si>
  <si>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</si>
  <si>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</si>
  <si>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</si>
  <si>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</si>
  <si>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</si>
  <si>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</si>
  <si>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</si>
  <si>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</si>
  <si>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</si>
  <si>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</si>
  <si>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</si>
  <si>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</si>
  <si>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</si>
  <si>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</si>
  <si>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</si>
  <si>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</si>
  <si>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</si>
  <si>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</si>
  <si>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</si>
  <si>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</si>
  <si>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</si>
  <si>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</si>
  <si>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</si>
  <si>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</si>
  <si>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</si>
  <si>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</si>
  <si>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</si>
  <si>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</si>
  <si>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</si>
  <si>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</si>
  <si>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</si>
  <si>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</si>
  <si>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</si>
  <si>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</si>
  <si>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</si>
  <si>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</si>
  <si>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</si>
  <si>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</si>
  <si>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</si>
  <si>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</si>
  <si>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</si>
  <si>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</si>
  <si>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</si>
  <si>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</si>
  <si>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</si>
  <si>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</si>
  <si>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</si>
  <si>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</si>
  <si>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</si>
  <si>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</si>
  <si>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</si>
  <si>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</si>
  <si>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</si>
  <si>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</si>
  <si>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>Noviembre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</si>
  <si>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</si>
  <si>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</si>
  <si>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</si>
  <si>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</si>
  <si>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</si>
  <si>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</si>
  <si>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</si>
  <si>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</si>
  <si>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</si>
  <si>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</si>
  <si>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</si>
  <si>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DETALLE</t>
  </si>
  <si>
    <t>En RD$</t>
  </si>
  <si>
    <t xml:space="preserve">Ejecución de Gasto y Aplicaciones financieras </t>
  </si>
  <si>
    <t>DIRECCIÓN GENERAL DEL CATASTRO NACIONAL</t>
  </si>
  <si>
    <t>MINISTERIO DE HACIENDA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</si>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</sst>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3" fontId="3" fillId="2" borderId="1" xfId="1" applyFont="1" applyFill="1" applyBorder="1" applyAlignment="1">
      <alignment vertical="center" wrapText="1"/>
    </xf>
    <xf numFmtId="43" fontId="3" fillId="2" borderId="2" xfId="2" applyFont="1" applyFill="1" applyBorder="1" applyAlignment="1">
      <alignment vertical="center" wrapText="1"/>
    </xf>
    <xf numFmtId="43" fontId="3" fillId="2" borderId="3" xfId="2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43" fontId="4" fillId="0" borderId="1" xfId="2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43" fontId="2" fillId="0" borderId="5" xfId="1" applyFont="1" applyBorder="1"/>
    <xf numFmtId="43" fontId="5" fillId="0" borderId="5" xfId="1" applyFont="1" applyFill="1" applyBorder="1" applyAlignment="1">
      <alignment wrapText="1"/>
    </xf>
    <xf numFmtId="43" fontId="5" fillId="0" borderId="6" xfId="1" applyFont="1" applyFill="1" applyBorder="1" applyAlignment="1">
      <alignment wrapText="1"/>
    </xf>
    <xf numFmtId="0" fontId="2" fillId="0" borderId="0" xfId="0" applyFont="1" applyAlignment="1">
      <alignment horizontal="left" indent="2"/>
    </xf>
    <xf numFmtId="43" fontId="2" fillId="0" borderId="1" xfId="1" applyFont="1" applyBorder="1"/>
    <xf numFmtId="43" fontId="5" fillId="0" borderId="1" xfId="1" applyFont="1" applyFill="1" applyBorder="1" applyAlignment="1">
      <alignment wrapText="1"/>
    </xf>
    <xf numFmtId="43" fontId="5" fillId="0" borderId="7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43" fontId="5" fillId="0" borderId="1" xfId="1" applyFont="1" applyFill="1" applyBorder="1" applyAlignment="1">
      <alignment vertical="center" wrapText="1"/>
    </xf>
    <xf numFmtId="43" fontId="4" fillId="0" borderId="7" xfId="2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43" fontId="2" fillId="0" borderId="1" xfId="0" applyNumberFormat="1" applyFont="1" applyBorder="1"/>
    <xf numFmtId="43" fontId="6" fillId="0" borderId="7" xfId="1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43" fontId="4" fillId="0" borderId="1" xfId="0" applyNumberFormat="1" applyFont="1" applyBorder="1"/>
    <xf numFmtId="43" fontId="7" fillId="0" borderId="1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43" fontId="4" fillId="0" borderId="7" xfId="1" applyFont="1" applyFill="1" applyBorder="1" applyAlignment="1">
      <alignment vertical="center" wrapText="1"/>
    </xf>
    <xf numFmtId="43" fontId="5" fillId="0" borderId="1" xfId="0" applyNumberFormat="1" applyFont="1" applyBorder="1"/>
    <xf numFmtId="43" fontId="2" fillId="0" borderId="1" xfId="1" applyFont="1" applyFill="1" applyBorder="1"/>
    <xf numFmtId="43" fontId="8" fillId="0" borderId="7" xfId="1" applyFont="1" applyFill="1" applyBorder="1" applyAlignment="1">
      <alignment horizontal="right" vertical="center" wrapText="1" shrinkToFit="1"/>
    </xf>
    <xf numFmtId="43" fontId="8" fillId="0" borderId="1" xfId="1" applyFont="1" applyFill="1" applyBorder="1" applyAlignment="1">
      <alignment horizontal="right" vertical="center" wrapText="1" shrinkToFit="1"/>
    </xf>
    <xf numFmtId="4" fontId="8" fillId="0" borderId="1" xfId="0" applyNumberFormat="1" applyFont="1" applyBorder="1" applyAlignment="1">
      <alignment horizontal="right" vertical="center" wrapText="1" indent="1" shrinkToFit="1"/>
    </xf>
    <xf numFmtId="4" fontId="8" fillId="0" borderId="1" xfId="0" applyNumberFormat="1" applyFont="1" applyBorder="1" applyAlignment="1">
      <alignment horizontal="right" vertical="center" wrapText="1" shrinkToFit="1"/>
    </xf>
    <xf numFmtId="164" fontId="4" fillId="0" borderId="8" xfId="0" applyNumberFormat="1" applyFont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center"/>
    </xf>
    <xf numFmtId="43" fontId="3" fillId="3" borderId="0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2" fillId="0" borderId="1" xfId="0" applyFont="1" applyBorder="1" applyAlignment="1">
      <alignment horizontal="left" indent="2"/>
    </xf>
    <xf numFmtId="0" fontId="4" fillId="0" borderId="1" xfId="0" applyFont="1" applyBorder="1" applyAlignment="1">
      <alignment horizontal="left" indent="1"/>
    </xf>
    <xf numFmtId="0" fontId="2" fillId="0" borderId="1" xfId="0" applyFont="1" applyBorder="1"/>
    <xf numFmtId="0" fontId="4" fillId="0" borderId="1" xfId="0" applyFont="1" applyBorder="1" applyAlignment="1">
      <alignment horizontal="left"/>
    </xf>
  </cellXfs>
  <cellStyles count="3">
    <cellStyle name="Millares" xfId="1" builtinId="3"/>
    <cellStyle name="Millares 2" xfId="2" xr:uid="{17C030BE-7521-4A00-9091-BD77E5B006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1</xdr:row>
      <xdr:rowOff>122464</xdr:rowOff>
    </xdr:from>
    <xdr:to>
      <xdr:col>14</xdr:col>
      <xdr:colOff>331469</xdr:colOff>
      <xdr:row>1</xdr:row>
      <xdr:rowOff>168183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EBD5B9-A5AD-4233-9F2D-85929967BC40}"/>
            </a:ext>
          </a:extLst>
        </xdr:cNvPr>
        <xdr:cNvSpPr txBox="1"/>
      </xdr:nvSpPr>
      <xdr:spPr>
        <a:xfrm>
          <a:off x="9429750" y="312964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381000</xdr:colOff>
      <xdr:row>2</xdr:row>
      <xdr:rowOff>152400</xdr:rowOff>
    </xdr:from>
    <xdr:to>
      <xdr:col>0</xdr:col>
      <xdr:colOff>1247776</xdr:colOff>
      <xdr:row>4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1F1C942-E074-4B44-9F3E-DA1196BBECAC}"/>
            </a:ext>
          </a:extLst>
        </xdr:cNvPr>
        <xdr:cNvSpPr txBox="1"/>
      </xdr:nvSpPr>
      <xdr:spPr>
        <a:xfrm>
          <a:off x="381000" y="533400"/>
          <a:ext cx="381001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0</xdr:col>
      <xdr:colOff>234951</xdr:colOff>
      <xdr:row>0</xdr:row>
      <xdr:rowOff>105119</xdr:rowOff>
    </xdr:from>
    <xdr:ext cx="1622424" cy="1785183"/>
    <xdr:pic>
      <xdr:nvPicPr>
        <xdr:cNvPr id="4" name="1 Imagen">
          <a:extLst>
            <a:ext uri="{FF2B5EF4-FFF2-40B4-BE49-F238E27FC236}">
              <a16:creationId xmlns:a16="http://schemas.microsoft.com/office/drawing/2014/main" id="{18EC4DB1-48A4-46E2-A8C5-E8EA4DB6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1" y="105119"/>
          <a:ext cx="1622424" cy="1785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510267</xdr:colOff>
      <xdr:row>0</xdr:row>
      <xdr:rowOff>0</xdr:rowOff>
    </xdr:from>
    <xdr:ext cx="1882322" cy="1900464"/>
    <xdr:pic>
      <xdr:nvPicPr>
        <xdr:cNvPr id="5" name="Imagen 4">
          <a:extLst>
            <a:ext uri="{FF2B5EF4-FFF2-40B4-BE49-F238E27FC236}">
              <a16:creationId xmlns:a16="http://schemas.microsoft.com/office/drawing/2014/main" id="{838A238D-273C-4F28-B2F8-F96DB08F7C2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92267" y="0"/>
          <a:ext cx="1882322" cy="1900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3528-6681-4CEA-9FF1-3AFE9946DAC0}">
  <dimension ref="A3:P85"/>
  <sheetViews>
    <sheetView tabSelected="1" view="pageBreakPreview" topLeftCell="A5" zoomScale="50" zoomScaleNormal="70" zoomScaleSheetLayoutView="50" workbookViewId="0">
      <selection activeCell="C71" sqref="C71"/>
    </sheetView>
  </sheetViews>
  <sheetFormatPr baseColWidth="10" defaultColWidth="11.42578125" defaultRowHeight="15.75" x14ac:dyDescent="0.25"/>
  <cols>
    <col min="1" max="1" width="127.5703125" style="1" bestFit="1" customWidth="1"/>
    <col min="2" max="2" width="25.42578125" style="1" customWidth="1"/>
    <col min="3" max="3" width="31.42578125" style="1" customWidth="1"/>
    <col min="4" max="8" width="22.7109375" style="1" bestFit="1" customWidth="1"/>
    <col min="9" max="9" width="23.28515625" style="1" bestFit="1" customWidth="1"/>
    <col min="10" max="10" width="22.7109375" style="1" bestFit="1" customWidth="1"/>
    <col min="11" max="12" width="22.28515625" style="1" bestFit="1" customWidth="1"/>
    <col min="13" max="13" width="23.28515625" style="1" bestFit="1" customWidth="1"/>
    <col min="14" max="14" width="22.7109375" style="1" bestFit="1" customWidth="1"/>
    <col min="15" max="15" width="22.7109375" style="1" customWidth="1"/>
    <col min="16" max="16" width="24.85546875" style="1" bestFit="1" customWidth="1"/>
    <col min="17" max="16384" width="11.42578125" style="1"/>
  </cols>
  <sheetData>
    <row r="3" spans="1:16" ht="28.5" customHeight="1" x14ac:dyDescent="0.25">
      <c r="A3" s="51" t="s">
        <v>93</v>
      </c>
      <c r="B3" s="5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21" customHeight="1" x14ac:dyDescent="0.25">
      <c r="A4" s="37" t="s">
        <v>92</v>
      </c>
      <c r="B4" s="47"/>
      <c r="C4" s="4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25">
      <c r="A5" s="39">
        <v>2021</v>
      </c>
      <c r="B5" s="48"/>
      <c r="C5" s="48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customHeight="1" x14ac:dyDescent="0.25">
      <c r="A6" s="37" t="s">
        <v>91</v>
      </c>
      <c r="B6" s="47"/>
      <c r="C6" s="4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41" t="s">
        <v>90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9" spans="1:16" ht="35.25" customHeight="1" x14ac:dyDescent="0.25">
      <c r="A9" s="42" t="s">
        <v>89</v>
      </c>
      <c r="B9" s="50" t="s">
        <v>94</v>
      </c>
      <c r="C9" s="50" t="s">
        <v>95</v>
      </c>
      <c r="D9" s="43" t="s">
        <v>88</v>
      </c>
      <c r="E9" s="44"/>
      <c r="F9" s="44"/>
      <c r="G9" s="44"/>
      <c r="H9" s="44"/>
      <c r="I9" s="44"/>
      <c r="J9" s="44"/>
      <c r="K9" s="44"/>
      <c r="L9" s="44"/>
      <c r="M9" s="44"/>
      <c r="N9" s="45"/>
      <c r="O9" s="45"/>
      <c r="P9" s="46"/>
    </row>
    <row r="10" spans="1:16" ht="21" customHeight="1" x14ac:dyDescent="0.25">
      <c r="A10" s="42"/>
      <c r="B10" s="35"/>
      <c r="C10" s="35"/>
      <c r="D10" s="35" t="s">
        <v>87</v>
      </c>
      <c r="E10" s="35" t="s">
        <v>86</v>
      </c>
      <c r="F10" s="35" t="s">
        <v>85</v>
      </c>
      <c r="G10" s="35" t="s">
        <v>84</v>
      </c>
      <c r="H10" s="36" t="s">
        <v>83</v>
      </c>
      <c r="I10" s="35" t="s">
        <v>82</v>
      </c>
      <c r="J10" s="36" t="s">
        <v>81</v>
      </c>
      <c r="K10" s="35" t="s">
        <v>80</v>
      </c>
      <c r="L10" s="35" t="s">
        <v>79</v>
      </c>
      <c r="M10" s="35" t="s">
        <v>78</v>
      </c>
      <c r="N10" s="35" t="s">
        <v>77</v>
      </c>
      <c r="O10" s="35" t="s">
        <v>76</v>
      </c>
      <c r="P10" s="35" t="s">
        <v>75</v>
      </c>
    </row>
    <row r="11" spans="1:16" x14ac:dyDescent="0.25">
      <c r="A11" s="20" t="s">
        <v>74</v>
      </c>
      <c r="B11" s="20"/>
      <c r="C11" s="20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17" t="s">
        <v>73</v>
      </c>
      <c r="B12" s="23">
        <f>+B13+B14+B16+B17</f>
        <v>256601865</v>
      </c>
      <c r="C12" s="23">
        <f>+C13+C14+C16+C17</f>
        <v>9971640.5800000001</v>
      </c>
      <c r="D12" s="8">
        <f t="shared" ref="D12:K12" si="0">+D13+D14+D15+D17</f>
        <v>13038417.58</v>
      </c>
      <c r="E12" s="8">
        <f t="shared" si="0"/>
        <v>15465867.390000001</v>
      </c>
      <c r="F12" s="8">
        <f t="shared" si="0"/>
        <v>16933467.620000001</v>
      </c>
      <c r="G12" s="8">
        <f t="shared" si="0"/>
        <v>14296986.609999999</v>
      </c>
      <c r="H12" s="8">
        <f t="shared" si="0"/>
        <v>21688670.150000002</v>
      </c>
      <c r="I12" s="8">
        <f t="shared" si="0"/>
        <v>26001473.279999997</v>
      </c>
      <c r="J12" s="8">
        <f t="shared" si="0"/>
        <v>14660448.92</v>
      </c>
      <c r="K12" s="27">
        <f t="shared" si="0"/>
        <v>18235100.659999996</v>
      </c>
      <c r="L12" s="8">
        <f>+L13+L14+L16+L17</f>
        <v>18510877.260000002</v>
      </c>
      <c r="M12" s="8">
        <f>+M13+M14+M16+M17</f>
        <v>16476820.530000009</v>
      </c>
      <c r="N12" s="8">
        <f>+N13+N14+N17</f>
        <v>28371264.940000031</v>
      </c>
      <c r="O12" s="8">
        <f>+O13+O14+O17</f>
        <v>53734277.630000003</v>
      </c>
      <c r="P12" s="6">
        <f t="shared" ref="P12:P43" si="1">+D12+E12+F12+G12+H12+I12+J12+K12+L12+M12+N12+O12</f>
        <v>257413672.57000002</v>
      </c>
    </row>
    <row r="13" spans="1:16" x14ac:dyDescent="0.25">
      <c r="A13" s="12" t="s">
        <v>72</v>
      </c>
      <c r="B13" s="14">
        <v>177191164</v>
      </c>
      <c r="C13" s="14">
        <v>819973.3200000003</v>
      </c>
      <c r="D13" s="7">
        <v>11186608.5</v>
      </c>
      <c r="E13" s="14">
        <v>12288508.5</v>
      </c>
      <c r="F13" s="14">
        <v>14205635.16</v>
      </c>
      <c r="G13" s="14">
        <v>12287758.5</v>
      </c>
      <c r="H13" s="14">
        <v>14599847.850000001</v>
      </c>
      <c r="I13" s="15">
        <v>15725183.979999997</v>
      </c>
      <c r="J13" s="14">
        <v>12593866.84</v>
      </c>
      <c r="K13" s="15">
        <v>14004423.049999997</v>
      </c>
      <c r="L13" s="21">
        <v>13084972.66</v>
      </c>
      <c r="M13" s="13">
        <v>13763387.38000001</v>
      </c>
      <c r="N13" s="7">
        <v>25651180.64000003</v>
      </c>
      <c r="O13" s="7">
        <v>13113860.539999999</v>
      </c>
      <c r="P13" s="6">
        <f t="shared" si="1"/>
        <v>172505233.60000002</v>
      </c>
    </row>
    <row r="14" spans="1:16" x14ac:dyDescent="0.25">
      <c r="A14" s="12" t="s">
        <v>71</v>
      </c>
      <c r="B14" s="14">
        <v>51831569</v>
      </c>
      <c r="C14" s="14">
        <v>9048250</v>
      </c>
      <c r="D14" s="33">
        <v>164500</v>
      </c>
      <c r="E14" s="33">
        <v>1321500</v>
      </c>
      <c r="F14" s="32">
        <v>750500</v>
      </c>
      <c r="G14" s="31">
        <v>154500</v>
      </c>
      <c r="H14" s="31">
        <v>5200946</v>
      </c>
      <c r="I14" s="30">
        <v>8372986</v>
      </c>
      <c r="J14" s="31">
        <v>164500</v>
      </c>
      <c r="K14" s="30">
        <v>2303650</v>
      </c>
      <c r="L14" s="21">
        <v>774301.34</v>
      </c>
      <c r="M14" s="13">
        <v>750500</v>
      </c>
      <c r="N14" s="7">
        <v>750500</v>
      </c>
      <c r="O14" s="7">
        <v>38651618.810000002</v>
      </c>
      <c r="P14" s="6">
        <f t="shared" si="1"/>
        <v>59360002.150000006</v>
      </c>
    </row>
    <row r="15" spans="1:16" x14ac:dyDescent="0.25">
      <c r="A15" s="12" t="s">
        <v>70</v>
      </c>
      <c r="B15" s="7">
        <v>0</v>
      </c>
      <c r="C15" s="7">
        <v>0</v>
      </c>
      <c r="D15" s="7"/>
      <c r="E15" s="14"/>
      <c r="F15" s="14"/>
      <c r="G15" s="14"/>
      <c r="H15" s="14">
        <v>0</v>
      </c>
      <c r="I15" s="15">
        <v>0</v>
      </c>
      <c r="J15" s="14"/>
      <c r="K15" s="15">
        <v>0</v>
      </c>
      <c r="L15" s="21"/>
      <c r="M15" s="13">
        <v>0</v>
      </c>
      <c r="N15" s="7">
        <v>0</v>
      </c>
      <c r="O15" s="7">
        <v>0</v>
      </c>
      <c r="P15" s="6">
        <f t="shared" si="1"/>
        <v>0</v>
      </c>
    </row>
    <row r="16" spans="1:16" x14ac:dyDescent="0.25">
      <c r="A16" s="12" t="s">
        <v>69</v>
      </c>
      <c r="B16" s="14">
        <v>4000000</v>
      </c>
      <c r="C16" s="14">
        <v>-1148250</v>
      </c>
      <c r="D16" s="7">
        <v>0</v>
      </c>
      <c r="E16" s="14"/>
      <c r="F16" s="14"/>
      <c r="G16" s="14"/>
      <c r="H16" s="14">
        <v>0</v>
      </c>
      <c r="I16" s="15">
        <v>0</v>
      </c>
      <c r="J16" s="14"/>
      <c r="K16" s="15">
        <v>0</v>
      </c>
      <c r="L16" s="21">
        <v>2700000</v>
      </c>
      <c r="M16" s="13"/>
      <c r="N16" s="7">
        <v>0</v>
      </c>
      <c r="O16" s="7">
        <v>0</v>
      </c>
      <c r="P16" s="6">
        <f t="shared" si="1"/>
        <v>2700000</v>
      </c>
    </row>
    <row r="17" spans="1:16" x14ac:dyDescent="0.25">
      <c r="A17" s="12" t="s">
        <v>68</v>
      </c>
      <c r="B17" s="14">
        <v>23579132</v>
      </c>
      <c r="C17" s="14">
        <v>1251667.26</v>
      </c>
      <c r="D17" s="7">
        <v>1687309.08</v>
      </c>
      <c r="E17" s="14">
        <v>1855858.89</v>
      </c>
      <c r="F17" s="14">
        <v>1977332.46</v>
      </c>
      <c r="G17" s="14">
        <v>1854728.1099999999</v>
      </c>
      <c r="H17" s="14">
        <v>1887876.3000000007</v>
      </c>
      <c r="I17" s="15">
        <v>1903303.3000000007</v>
      </c>
      <c r="J17" s="14">
        <v>1902082.08</v>
      </c>
      <c r="K17" s="15">
        <v>1927027.6100000013</v>
      </c>
      <c r="L17" s="21">
        <v>1951603.26</v>
      </c>
      <c r="M17" s="13">
        <v>1962933.1499999985</v>
      </c>
      <c r="N17" s="7">
        <v>1969584.3</v>
      </c>
      <c r="O17" s="7">
        <v>1968798.28</v>
      </c>
      <c r="P17" s="6">
        <f t="shared" si="1"/>
        <v>22848436.820000004</v>
      </c>
    </row>
    <row r="18" spans="1:16" x14ac:dyDescent="0.25">
      <c r="A18" s="17" t="s">
        <v>67</v>
      </c>
      <c r="B18" s="23">
        <f>+B19+B20+B21+B22+B23+B24+B25+B26+B27</f>
        <v>20528225</v>
      </c>
      <c r="C18" s="23">
        <f>+C19+C20+C21+C22+C23+C24+C25+C26+C27</f>
        <v>5076933.7200000007</v>
      </c>
      <c r="D18" s="8">
        <f t="shared" ref="D18:M18" si="2">+D19+D20+D21+D22+D23+D24+D25+D26+D27</f>
        <v>546986.94999999995</v>
      </c>
      <c r="E18" s="8">
        <f t="shared" si="2"/>
        <v>182731.5</v>
      </c>
      <c r="F18" s="8">
        <f t="shared" si="2"/>
        <v>1227943.04</v>
      </c>
      <c r="G18" s="8">
        <f t="shared" si="2"/>
        <v>980117.72</v>
      </c>
      <c r="H18" s="8">
        <f t="shared" si="2"/>
        <v>2392164.2699999996</v>
      </c>
      <c r="I18" s="8">
        <f t="shared" si="2"/>
        <v>1808264.33</v>
      </c>
      <c r="J18" s="8">
        <f t="shared" si="2"/>
        <v>1592302.44</v>
      </c>
      <c r="K18" s="27">
        <f t="shared" si="2"/>
        <v>2027042.4800000004</v>
      </c>
      <c r="L18" s="27">
        <f t="shared" si="2"/>
        <v>3001162.0400000005</v>
      </c>
      <c r="M18" s="27">
        <f t="shared" si="2"/>
        <v>2889260.8099999987</v>
      </c>
      <c r="N18" s="8">
        <f>+N19+N21+N23+N25+N27</f>
        <v>1624462.8800000008</v>
      </c>
      <c r="O18" s="8">
        <f>+O19+O20+O21+O23+O24+O25+O26+O27</f>
        <v>1555679.84</v>
      </c>
      <c r="P18" s="6">
        <f t="shared" si="1"/>
        <v>19828118.300000001</v>
      </c>
    </row>
    <row r="19" spans="1:16" x14ac:dyDescent="0.25">
      <c r="A19" s="12" t="s">
        <v>66</v>
      </c>
      <c r="B19" s="14">
        <v>8642400</v>
      </c>
      <c r="C19" s="14">
        <v>-1865486.94</v>
      </c>
      <c r="D19" s="7">
        <v>546986.94999999995</v>
      </c>
      <c r="E19" s="14">
        <v>182731.5</v>
      </c>
      <c r="F19" s="14">
        <v>905769.53</v>
      </c>
      <c r="G19" s="14">
        <v>187839.37</v>
      </c>
      <c r="H19" s="14">
        <v>559287.39999999991</v>
      </c>
      <c r="I19" s="15">
        <v>583187.77</v>
      </c>
      <c r="J19" s="14">
        <v>568099.81000000006</v>
      </c>
      <c r="K19" s="15">
        <v>565359.48000000045</v>
      </c>
      <c r="L19" s="28">
        <v>576274.99</v>
      </c>
      <c r="M19" s="29">
        <v>560585.30999999866</v>
      </c>
      <c r="N19" s="7">
        <v>950224.55000000075</v>
      </c>
      <c r="O19" s="7">
        <v>230216.08</v>
      </c>
      <c r="P19" s="6">
        <f t="shared" si="1"/>
        <v>6416562.7400000002</v>
      </c>
    </row>
    <row r="20" spans="1:16" x14ac:dyDescent="0.25">
      <c r="A20" s="12" t="s">
        <v>65</v>
      </c>
      <c r="B20" s="14">
        <v>1120000</v>
      </c>
      <c r="C20" s="14">
        <v>-180500</v>
      </c>
      <c r="D20" s="7">
        <v>0</v>
      </c>
      <c r="E20" s="14"/>
      <c r="F20" s="14">
        <v>4779</v>
      </c>
      <c r="G20" s="14">
        <v>11151</v>
      </c>
      <c r="H20" s="14">
        <v>290485.88</v>
      </c>
      <c r="I20" s="15">
        <v>17110</v>
      </c>
      <c r="J20" s="14"/>
      <c r="K20" s="15">
        <v>9440</v>
      </c>
      <c r="L20" s="28"/>
      <c r="M20" s="13">
        <v>0</v>
      </c>
      <c r="N20" s="7">
        <v>0</v>
      </c>
      <c r="O20" s="7">
        <v>67260</v>
      </c>
      <c r="P20" s="6">
        <f t="shared" si="1"/>
        <v>400225.88</v>
      </c>
    </row>
    <row r="21" spans="1:16" x14ac:dyDescent="0.25">
      <c r="A21" s="12" t="s">
        <v>64</v>
      </c>
      <c r="B21" s="14">
        <v>2609000</v>
      </c>
      <c r="C21" s="14">
        <v>8156695</v>
      </c>
      <c r="D21" s="7"/>
      <c r="E21" s="14"/>
      <c r="F21" s="14"/>
      <c r="G21" s="14">
        <v>437990</v>
      </c>
      <c r="H21" s="14">
        <v>1303475</v>
      </c>
      <c r="I21" s="15">
        <v>1024250</v>
      </c>
      <c r="J21" s="14">
        <v>903340</v>
      </c>
      <c r="K21" s="15">
        <v>615615</v>
      </c>
      <c r="L21" s="28">
        <v>2255802.5</v>
      </c>
      <c r="M21" s="13">
        <v>1898372.5</v>
      </c>
      <c r="N21" s="7">
        <v>231900</v>
      </c>
      <c r="O21" s="7">
        <v>129060</v>
      </c>
      <c r="P21" s="6">
        <f t="shared" si="1"/>
        <v>8799805</v>
      </c>
    </row>
    <row r="22" spans="1:16" x14ac:dyDescent="0.25">
      <c r="A22" s="12" t="s">
        <v>63</v>
      </c>
      <c r="B22" s="14">
        <v>192000</v>
      </c>
      <c r="C22" s="14">
        <v>-75000</v>
      </c>
      <c r="D22" s="7">
        <v>0</v>
      </c>
      <c r="E22" s="14"/>
      <c r="F22" s="14"/>
      <c r="G22" s="14"/>
      <c r="H22" s="14">
        <v>0</v>
      </c>
      <c r="I22" s="15">
        <v>0</v>
      </c>
      <c r="J22" s="14"/>
      <c r="K22" s="15">
        <v>0</v>
      </c>
      <c r="L22" s="28"/>
      <c r="M22" s="13">
        <v>0</v>
      </c>
      <c r="N22" s="7">
        <v>0</v>
      </c>
      <c r="O22" s="7">
        <v>0</v>
      </c>
      <c r="P22" s="6">
        <f t="shared" si="1"/>
        <v>0</v>
      </c>
    </row>
    <row r="23" spans="1:16" x14ac:dyDescent="0.25">
      <c r="A23" s="12" t="s">
        <v>62</v>
      </c>
      <c r="B23" s="14">
        <v>280000</v>
      </c>
      <c r="C23" s="14">
        <v>348500</v>
      </c>
      <c r="D23" s="7">
        <v>0</v>
      </c>
      <c r="E23" s="14"/>
      <c r="F23" s="14"/>
      <c r="G23" s="14">
        <v>63402.11</v>
      </c>
      <c r="H23" s="14">
        <v>55939.67</v>
      </c>
      <c r="I23" s="15">
        <v>0</v>
      </c>
      <c r="J23" s="14"/>
      <c r="K23" s="15">
        <v>0</v>
      </c>
      <c r="L23" s="28"/>
      <c r="M23" s="13">
        <v>0</v>
      </c>
      <c r="N23" s="7">
        <v>37760</v>
      </c>
      <c r="O23" s="7">
        <v>309469.28000000003</v>
      </c>
      <c r="P23" s="6">
        <f t="shared" si="1"/>
        <v>466571.06000000006</v>
      </c>
    </row>
    <row r="24" spans="1:16" x14ac:dyDescent="0.25">
      <c r="A24" s="12" t="s">
        <v>61</v>
      </c>
      <c r="B24" s="14">
        <v>980000</v>
      </c>
      <c r="C24" s="14">
        <v>298425.66000000003</v>
      </c>
      <c r="D24" s="7">
        <v>0</v>
      </c>
      <c r="E24" s="14"/>
      <c r="F24" s="14"/>
      <c r="G24" s="14"/>
      <c r="H24" s="14">
        <v>0</v>
      </c>
      <c r="I24" s="15">
        <v>0</v>
      </c>
      <c r="J24" s="14"/>
      <c r="K24" s="15">
        <v>636911.80000000005</v>
      </c>
      <c r="L24" s="28"/>
      <c r="M24" s="13">
        <v>0</v>
      </c>
      <c r="N24" s="7">
        <v>0</v>
      </c>
      <c r="O24" s="7">
        <v>352282.92</v>
      </c>
      <c r="P24" s="6">
        <f t="shared" si="1"/>
        <v>989194.72</v>
      </c>
    </row>
    <row r="25" spans="1:16" x14ac:dyDescent="0.25">
      <c r="A25" s="12" t="s">
        <v>60</v>
      </c>
      <c r="B25" s="14">
        <v>3694825</v>
      </c>
      <c r="C25" s="14">
        <v>-1120200</v>
      </c>
      <c r="D25" s="7">
        <v>0</v>
      </c>
      <c r="E25" s="14"/>
      <c r="F25" s="14">
        <v>144465.51</v>
      </c>
      <c r="G25" s="14">
        <v>54827.24</v>
      </c>
      <c r="H25" s="14">
        <v>92588.32</v>
      </c>
      <c r="I25" s="15">
        <v>0</v>
      </c>
      <c r="J25" s="14">
        <v>21980.63</v>
      </c>
      <c r="K25" s="15">
        <v>103546.20000000001</v>
      </c>
      <c r="L25" s="28">
        <v>17948.45</v>
      </c>
      <c r="M25" s="13">
        <v>238370.99999999994</v>
      </c>
      <c r="N25" s="7">
        <v>255253.33000000007</v>
      </c>
      <c r="O25" s="7">
        <v>182635.96</v>
      </c>
      <c r="P25" s="6">
        <f t="shared" si="1"/>
        <v>1111616.6400000001</v>
      </c>
    </row>
    <row r="26" spans="1:16" x14ac:dyDescent="0.25">
      <c r="A26" s="12" t="s">
        <v>59</v>
      </c>
      <c r="B26" s="14">
        <v>2010000</v>
      </c>
      <c r="C26" s="14">
        <v>-838500</v>
      </c>
      <c r="D26" s="7">
        <v>0</v>
      </c>
      <c r="E26" s="14"/>
      <c r="F26" s="14"/>
      <c r="G26" s="14">
        <v>82600</v>
      </c>
      <c r="H26" s="14">
        <v>64900</v>
      </c>
      <c r="I26" s="15">
        <v>115050</v>
      </c>
      <c r="J26" s="14">
        <v>8850</v>
      </c>
      <c r="K26" s="15">
        <v>44250</v>
      </c>
      <c r="L26" s="26">
        <v>22050</v>
      </c>
      <c r="M26" s="13">
        <v>141900</v>
      </c>
      <c r="N26" s="7">
        <v>0</v>
      </c>
      <c r="O26" s="7">
        <v>59000</v>
      </c>
      <c r="P26" s="6">
        <f t="shared" si="1"/>
        <v>538600</v>
      </c>
    </row>
    <row r="27" spans="1:16" x14ac:dyDescent="0.25">
      <c r="A27" s="12" t="s">
        <v>58</v>
      </c>
      <c r="B27" s="14">
        <v>1000000</v>
      </c>
      <c r="C27" s="14">
        <v>353000</v>
      </c>
      <c r="D27" s="7">
        <v>0</v>
      </c>
      <c r="E27" s="7">
        <v>0</v>
      </c>
      <c r="F27" s="7">
        <v>172929</v>
      </c>
      <c r="G27" s="14">
        <v>142308</v>
      </c>
      <c r="H27" s="14">
        <v>25488</v>
      </c>
      <c r="I27" s="15">
        <v>68666.559999999998</v>
      </c>
      <c r="J27" s="14">
        <v>90032</v>
      </c>
      <c r="K27" s="15">
        <v>51920.000000000058</v>
      </c>
      <c r="L27" s="26">
        <v>129086.1</v>
      </c>
      <c r="M27" s="13">
        <v>50032</v>
      </c>
      <c r="N27" s="7">
        <v>149324.99999999988</v>
      </c>
      <c r="O27" s="7">
        <v>225755.6</v>
      </c>
      <c r="P27" s="6">
        <f t="shared" si="1"/>
        <v>1105542.26</v>
      </c>
    </row>
    <row r="28" spans="1:16" x14ac:dyDescent="0.25">
      <c r="A28" s="17" t="s">
        <v>57</v>
      </c>
      <c r="B28" s="23">
        <f>+B29+B30+B31+B32+B33+B34+B35+B37</f>
        <v>11307116</v>
      </c>
      <c r="C28" s="23">
        <f>+C29+C30+C31+C32+C33+C34+C35+C37</f>
        <v>5040551.76</v>
      </c>
      <c r="D28" s="8">
        <f t="shared" ref="D28:M28" si="3">+D29+D30+D31+D32+D33+D34+D35+D36+D37</f>
        <v>0</v>
      </c>
      <c r="E28" s="8">
        <f t="shared" si="3"/>
        <v>9440</v>
      </c>
      <c r="F28" s="8">
        <f t="shared" si="3"/>
        <v>429609.1</v>
      </c>
      <c r="G28" s="8">
        <f t="shared" si="3"/>
        <v>1487595.67</v>
      </c>
      <c r="H28" s="8">
        <f t="shared" si="3"/>
        <v>703494.46</v>
      </c>
      <c r="I28" s="8">
        <f t="shared" si="3"/>
        <v>1210872.58</v>
      </c>
      <c r="J28" s="8">
        <f t="shared" si="3"/>
        <v>911744.87</v>
      </c>
      <c r="K28" s="27">
        <f t="shared" si="3"/>
        <v>919179.31000000029</v>
      </c>
      <c r="L28" s="8">
        <f t="shared" si="3"/>
        <v>641441.55000000005</v>
      </c>
      <c r="M28" s="8">
        <f t="shared" si="3"/>
        <v>620401.24000000034</v>
      </c>
      <c r="N28" s="8">
        <f>+N29+N30+N31+N32+N33+N35+N37</f>
        <v>997484.09999999963</v>
      </c>
      <c r="O28" s="8">
        <f>+O29+O30+O31+O32+O33+O34+O35+O37</f>
        <v>6278275.6799999997</v>
      </c>
      <c r="P28" s="6">
        <f t="shared" si="1"/>
        <v>14209538.559999999</v>
      </c>
    </row>
    <row r="29" spans="1:16" x14ac:dyDescent="0.25">
      <c r="A29" s="12" t="s">
        <v>56</v>
      </c>
      <c r="B29" s="14">
        <v>520000</v>
      </c>
      <c r="C29" s="14">
        <v>340431.56</v>
      </c>
      <c r="D29" s="7">
        <v>0</v>
      </c>
      <c r="E29" s="14">
        <v>9440</v>
      </c>
      <c r="F29" s="14">
        <v>149196.35999999999</v>
      </c>
      <c r="G29" s="14">
        <v>19800</v>
      </c>
      <c r="H29" s="14">
        <v>57525.000000000029</v>
      </c>
      <c r="I29" s="15">
        <v>35265.199999999983</v>
      </c>
      <c r="J29" s="14"/>
      <c r="K29" s="15">
        <v>44402.600000000035</v>
      </c>
      <c r="L29" s="21">
        <v>68074.76999999999</v>
      </c>
      <c r="M29" s="13">
        <v>0</v>
      </c>
      <c r="N29" s="7">
        <v>205169.99999999988</v>
      </c>
      <c r="O29" s="7">
        <v>229203.86</v>
      </c>
      <c r="P29" s="6">
        <f t="shared" si="1"/>
        <v>818077.78999999992</v>
      </c>
    </row>
    <row r="30" spans="1:16" x14ac:dyDescent="0.25">
      <c r="A30" s="12" t="s">
        <v>55</v>
      </c>
      <c r="B30" s="14">
        <v>400000</v>
      </c>
      <c r="C30" s="14">
        <v>3018393.2</v>
      </c>
      <c r="D30" s="7">
        <v>0</v>
      </c>
      <c r="E30" s="14"/>
      <c r="F30" s="14">
        <v>12254.3</v>
      </c>
      <c r="G30" s="14"/>
      <c r="H30" s="14">
        <v>12068.280000000002</v>
      </c>
      <c r="I30" s="15">
        <v>123188.46</v>
      </c>
      <c r="J30" s="14"/>
      <c r="K30" s="15">
        <v>0</v>
      </c>
      <c r="L30" s="21">
        <v>19204.97</v>
      </c>
      <c r="M30" s="13">
        <v>0</v>
      </c>
      <c r="N30" s="7">
        <v>124891.20000000001</v>
      </c>
      <c r="O30" s="7">
        <v>2781059.38</v>
      </c>
      <c r="P30" s="6">
        <f t="shared" si="1"/>
        <v>3072666.59</v>
      </c>
    </row>
    <row r="31" spans="1:16" x14ac:dyDescent="0.25">
      <c r="A31" s="12" t="s">
        <v>54</v>
      </c>
      <c r="B31" s="14">
        <v>740000</v>
      </c>
      <c r="C31" s="14">
        <v>-80467</v>
      </c>
      <c r="D31" s="7">
        <v>0</v>
      </c>
      <c r="E31" s="14"/>
      <c r="F31" s="14">
        <v>20237</v>
      </c>
      <c r="G31" s="14">
        <v>4785.54</v>
      </c>
      <c r="H31" s="14">
        <v>29423.299999999996</v>
      </c>
      <c r="I31" s="15">
        <v>0</v>
      </c>
      <c r="J31" s="14">
        <v>126260</v>
      </c>
      <c r="K31" s="15">
        <v>27470.99000000002</v>
      </c>
      <c r="L31" s="21">
        <v>6900</v>
      </c>
      <c r="M31" s="13">
        <v>7400</v>
      </c>
      <c r="N31" s="7">
        <v>57162.5</v>
      </c>
      <c r="O31" s="7">
        <v>212778.68</v>
      </c>
      <c r="P31" s="6">
        <f t="shared" si="1"/>
        <v>492418.01</v>
      </c>
    </row>
    <row r="32" spans="1:16" x14ac:dyDescent="0.25">
      <c r="A32" s="12" t="s">
        <v>53</v>
      </c>
      <c r="B32" s="14">
        <v>30000</v>
      </c>
      <c r="C32" s="14">
        <v>120000</v>
      </c>
      <c r="D32" s="7">
        <v>0</v>
      </c>
      <c r="E32" s="14"/>
      <c r="F32" s="14"/>
      <c r="G32" s="14">
        <v>3520</v>
      </c>
      <c r="H32" s="14">
        <v>0</v>
      </c>
      <c r="I32" s="15">
        <v>0</v>
      </c>
      <c r="J32" s="14">
        <v>39217.300000000003</v>
      </c>
      <c r="K32" s="15">
        <v>0</v>
      </c>
      <c r="L32" s="21">
        <v>19067.990000000002</v>
      </c>
      <c r="M32" s="13">
        <v>-21503.200000000012</v>
      </c>
      <c r="N32" s="7">
        <v>21503.200000000004</v>
      </c>
      <c r="O32" s="7">
        <v>27766.76</v>
      </c>
      <c r="P32" s="6">
        <f t="shared" si="1"/>
        <v>89572.05</v>
      </c>
    </row>
    <row r="33" spans="1:16" x14ac:dyDescent="0.25">
      <c r="A33" s="12" t="s">
        <v>52</v>
      </c>
      <c r="B33" s="14">
        <v>340000</v>
      </c>
      <c r="C33" s="14">
        <v>267000</v>
      </c>
      <c r="D33" s="7">
        <v>0</v>
      </c>
      <c r="E33" s="14"/>
      <c r="F33" s="14">
        <v>19668</v>
      </c>
      <c r="G33" s="14"/>
      <c r="H33" s="14">
        <v>108914</v>
      </c>
      <c r="I33" s="15">
        <v>2295.1000000000058</v>
      </c>
      <c r="J33" s="14">
        <v>34397</v>
      </c>
      <c r="K33" s="15">
        <v>0</v>
      </c>
      <c r="L33" s="21"/>
      <c r="M33" s="13">
        <v>584.10000000000582</v>
      </c>
      <c r="N33" s="7">
        <v>315327.56</v>
      </c>
      <c r="O33" s="7">
        <v>5900</v>
      </c>
      <c r="P33" s="6">
        <f t="shared" si="1"/>
        <v>487085.76</v>
      </c>
    </row>
    <row r="34" spans="1:16" x14ac:dyDescent="0.25">
      <c r="A34" s="12" t="s">
        <v>51</v>
      </c>
      <c r="B34" s="14">
        <v>930000</v>
      </c>
      <c r="C34" s="14">
        <v>-448000</v>
      </c>
      <c r="D34" s="7">
        <v>0</v>
      </c>
      <c r="E34" s="14"/>
      <c r="F34" s="14">
        <v>1203.5999999999999</v>
      </c>
      <c r="G34" s="14">
        <v>2177.02</v>
      </c>
      <c r="H34" s="14">
        <v>0</v>
      </c>
      <c r="I34" s="15">
        <v>13532.41</v>
      </c>
      <c r="J34" s="14">
        <v>16040.47</v>
      </c>
      <c r="K34" s="15">
        <v>6925.4199999999983</v>
      </c>
      <c r="L34" s="26">
        <v>4981.88</v>
      </c>
      <c r="M34" s="13">
        <v>7865.4400000000023</v>
      </c>
      <c r="N34" s="7">
        <v>0</v>
      </c>
      <c r="O34" s="7">
        <v>40261.75</v>
      </c>
      <c r="P34" s="6">
        <f t="shared" si="1"/>
        <v>92987.989999999991</v>
      </c>
    </row>
    <row r="35" spans="1:16" x14ac:dyDescent="0.25">
      <c r="A35" s="12" t="s">
        <v>50</v>
      </c>
      <c r="B35" s="14">
        <v>3312000</v>
      </c>
      <c r="C35" s="14">
        <v>1634000</v>
      </c>
      <c r="D35" s="7">
        <v>0</v>
      </c>
      <c r="E35" s="14"/>
      <c r="F35" s="14">
        <v>22978.14</v>
      </c>
      <c r="G35" s="14">
        <v>1202271.5</v>
      </c>
      <c r="H35" s="14">
        <v>300000</v>
      </c>
      <c r="I35" s="15">
        <v>9396.8200000000652</v>
      </c>
      <c r="J35" s="14">
        <v>310398.75</v>
      </c>
      <c r="K35" s="15">
        <v>780194.87000000011</v>
      </c>
      <c r="L35" s="26">
        <v>490000</v>
      </c>
      <c r="M35" s="13">
        <v>8759.9399999999441</v>
      </c>
      <c r="N35" s="7">
        <v>200000</v>
      </c>
      <c r="O35" s="7">
        <v>1448913.3</v>
      </c>
      <c r="P35" s="6">
        <f t="shared" si="1"/>
        <v>4772913.32</v>
      </c>
    </row>
    <row r="36" spans="1:16" x14ac:dyDescent="0.25">
      <c r="A36" s="12" t="s">
        <v>49</v>
      </c>
      <c r="D36" s="7">
        <v>0</v>
      </c>
      <c r="E36" s="14"/>
      <c r="F36" s="14"/>
      <c r="G36" s="14"/>
      <c r="H36" s="14">
        <v>0</v>
      </c>
      <c r="I36" s="15">
        <v>0</v>
      </c>
      <c r="J36" s="14"/>
      <c r="K36" s="15">
        <v>0</v>
      </c>
      <c r="L36" s="21"/>
      <c r="M36" s="13">
        <v>0</v>
      </c>
      <c r="N36" s="7">
        <v>0</v>
      </c>
      <c r="P36" s="6">
        <f t="shared" si="1"/>
        <v>0</v>
      </c>
    </row>
    <row r="37" spans="1:16" x14ac:dyDescent="0.25">
      <c r="A37" s="12" t="s">
        <v>48</v>
      </c>
      <c r="B37" s="14">
        <v>5035116</v>
      </c>
      <c r="C37" s="14">
        <v>189194</v>
      </c>
      <c r="D37" s="7">
        <v>0</v>
      </c>
      <c r="E37" s="14"/>
      <c r="F37" s="14">
        <v>204071.7</v>
      </c>
      <c r="G37" s="14">
        <v>255041.61</v>
      </c>
      <c r="H37" s="14">
        <v>195563.87999999995</v>
      </c>
      <c r="I37" s="15">
        <v>1027194.5900000001</v>
      </c>
      <c r="J37" s="14">
        <v>385431.35</v>
      </c>
      <c r="K37" s="15">
        <v>60185.430000000168</v>
      </c>
      <c r="L37" s="21">
        <v>33211.94</v>
      </c>
      <c r="M37" s="13">
        <v>617294.96000000043</v>
      </c>
      <c r="N37" s="7">
        <v>73429.639999999665</v>
      </c>
      <c r="O37" s="7">
        <v>1532391.95</v>
      </c>
      <c r="P37" s="6">
        <f t="shared" si="1"/>
        <v>4383817.05</v>
      </c>
    </row>
    <row r="38" spans="1:16" x14ac:dyDescent="0.25">
      <c r="A38" s="17" t="s">
        <v>47</v>
      </c>
      <c r="B38" s="23">
        <f>+B39</f>
        <v>90000</v>
      </c>
      <c r="C38" s="23">
        <f>+C39</f>
        <v>-90000</v>
      </c>
      <c r="D38" s="8">
        <v>0</v>
      </c>
      <c r="E38" s="23"/>
      <c r="F38" s="23"/>
      <c r="G38" s="23"/>
      <c r="H38" s="23"/>
      <c r="I38" s="22">
        <v>0</v>
      </c>
      <c r="J38" s="23"/>
      <c r="K38" s="22">
        <v>0</v>
      </c>
      <c r="L38" s="24"/>
      <c r="M38" s="13">
        <v>0</v>
      </c>
      <c r="N38" s="8">
        <v>0</v>
      </c>
      <c r="O38" s="7"/>
      <c r="P38" s="6">
        <f t="shared" si="1"/>
        <v>0</v>
      </c>
    </row>
    <row r="39" spans="1:16" x14ac:dyDescent="0.25">
      <c r="A39" s="12" t="s">
        <v>46</v>
      </c>
      <c r="B39" s="14">
        <v>90000</v>
      </c>
      <c r="C39" s="14">
        <v>-90000</v>
      </c>
      <c r="D39" s="7">
        <v>0</v>
      </c>
      <c r="E39" s="14"/>
      <c r="F39" s="14"/>
      <c r="G39" s="14"/>
      <c r="H39" s="14"/>
      <c r="I39" s="15">
        <v>0</v>
      </c>
      <c r="J39" s="14"/>
      <c r="K39" s="15">
        <v>0</v>
      </c>
      <c r="L39" s="21"/>
      <c r="M39" s="13">
        <v>0</v>
      </c>
      <c r="N39" s="8"/>
      <c r="O39" s="7"/>
      <c r="P39" s="6">
        <f t="shared" si="1"/>
        <v>0</v>
      </c>
    </row>
    <row r="40" spans="1:16" x14ac:dyDescent="0.25">
      <c r="A40" s="12" t="s">
        <v>45</v>
      </c>
      <c r="B40" s="14"/>
      <c r="C40" s="14"/>
      <c r="D40" s="7">
        <v>0</v>
      </c>
      <c r="E40" s="14"/>
      <c r="F40" s="14"/>
      <c r="G40" s="14"/>
      <c r="H40" s="14"/>
      <c r="I40" s="15">
        <v>0</v>
      </c>
      <c r="J40" s="14"/>
      <c r="K40" s="15">
        <v>0</v>
      </c>
      <c r="L40" s="21"/>
      <c r="M40" s="13">
        <v>0</v>
      </c>
      <c r="N40" s="8"/>
      <c r="O40" s="7"/>
      <c r="P40" s="6">
        <f t="shared" si="1"/>
        <v>0</v>
      </c>
    </row>
    <row r="41" spans="1:16" x14ac:dyDescent="0.25">
      <c r="A41" s="12" t="s">
        <v>44</v>
      </c>
      <c r="B41" s="14"/>
      <c r="C41" s="14"/>
      <c r="D41" s="7">
        <v>0</v>
      </c>
      <c r="E41" s="14"/>
      <c r="F41" s="14"/>
      <c r="G41" s="14"/>
      <c r="H41" s="14"/>
      <c r="I41" s="15">
        <v>0</v>
      </c>
      <c r="J41" s="14"/>
      <c r="K41" s="15">
        <v>0</v>
      </c>
      <c r="L41" s="21"/>
      <c r="M41" s="13">
        <v>0</v>
      </c>
      <c r="N41" s="8"/>
      <c r="O41" s="7"/>
      <c r="P41" s="6">
        <f t="shared" si="1"/>
        <v>0</v>
      </c>
    </row>
    <row r="42" spans="1:16" x14ac:dyDescent="0.25">
      <c r="A42" s="12" t="s">
        <v>43</v>
      </c>
      <c r="B42" s="14"/>
      <c r="C42" s="14"/>
      <c r="D42" s="7">
        <v>0</v>
      </c>
      <c r="E42" s="14"/>
      <c r="F42" s="14"/>
      <c r="G42" s="14"/>
      <c r="H42" s="14"/>
      <c r="I42" s="15">
        <v>0</v>
      </c>
      <c r="J42" s="14"/>
      <c r="K42" s="15">
        <v>0</v>
      </c>
      <c r="L42" s="21"/>
      <c r="M42" s="13">
        <v>0</v>
      </c>
      <c r="N42" s="8"/>
      <c r="O42" s="7"/>
      <c r="P42" s="6">
        <f t="shared" si="1"/>
        <v>0</v>
      </c>
    </row>
    <row r="43" spans="1:16" x14ac:dyDescent="0.25">
      <c r="A43" s="12" t="s">
        <v>42</v>
      </c>
      <c r="B43" s="14"/>
      <c r="C43" s="14"/>
      <c r="D43" s="7">
        <v>0</v>
      </c>
      <c r="E43" s="14"/>
      <c r="F43" s="14"/>
      <c r="G43" s="14"/>
      <c r="H43" s="14"/>
      <c r="I43" s="15">
        <v>0</v>
      </c>
      <c r="J43" s="14"/>
      <c r="K43" s="15">
        <v>0</v>
      </c>
      <c r="L43" s="21"/>
      <c r="M43" s="13">
        <v>0</v>
      </c>
      <c r="N43" s="8"/>
      <c r="O43" s="7"/>
      <c r="P43" s="6">
        <f t="shared" si="1"/>
        <v>0</v>
      </c>
    </row>
    <row r="44" spans="1:16" x14ac:dyDescent="0.25">
      <c r="A44" s="12" t="s">
        <v>41</v>
      </c>
      <c r="B44" s="14"/>
      <c r="C44" s="14"/>
      <c r="D44" s="7">
        <v>0</v>
      </c>
      <c r="E44" s="14"/>
      <c r="F44" s="14"/>
      <c r="G44" s="14"/>
      <c r="H44" s="14"/>
      <c r="I44" s="15">
        <v>0</v>
      </c>
      <c r="J44" s="14"/>
      <c r="K44" s="15">
        <v>0</v>
      </c>
      <c r="L44" s="21"/>
      <c r="M44" s="13">
        <v>0</v>
      </c>
      <c r="N44" s="8"/>
      <c r="O44" s="7"/>
      <c r="P44" s="6">
        <f t="shared" ref="P44:P75" si="4">+D44+E44+F44+G44+H44+I44+J44+K44+L44+M44+N44+O44</f>
        <v>0</v>
      </c>
    </row>
    <row r="45" spans="1:16" x14ac:dyDescent="0.25">
      <c r="A45" s="12" t="s">
        <v>40</v>
      </c>
      <c r="B45" s="14"/>
      <c r="C45" s="14"/>
      <c r="D45" s="7">
        <v>0</v>
      </c>
      <c r="E45" s="14"/>
      <c r="F45" s="14"/>
      <c r="G45" s="14"/>
      <c r="H45" s="14"/>
      <c r="I45" s="15">
        <v>0</v>
      </c>
      <c r="J45" s="14"/>
      <c r="K45" s="15">
        <v>0</v>
      </c>
      <c r="L45" s="21"/>
      <c r="M45" s="13">
        <v>0</v>
      </c>
      <c r="N45" s="8"/>
      <c r="O45" s="7"/>
      <c r="P45" s="6">
        <f t="shared" si="4"/>
        <v>0</v>
      </c>
    </row>
    <row r="46" spans="1:16" x14ac:dyDescent="0.25">
      <c r="A46" s="12" t="s">
        <v>39</v>
      </c>
      <c r="B46" s="54"/>
      <c r="C46" s="54"/>
      <c r="D46" s="8">
        <v>0</v>
      </c>
      <c r="E46" s="23"/>
      <c r="F46" s="23"/>
      <c r="G46" s="23"/>
      <c r="H46" s="23"/>
      <c r="I46" s="22">
        <v>0</v>
      </c>
      <c r="J46" s="23"/>
      <c r="K46" s="22">
        <v>0</v>
      </c>
      <c r="L46" s="21"/>
      <c r="M46" s="13">
        <v>0</v>
      </c>
      <c r="N46" s="8"/>
      <c r="O46" s="7"/>
      <c r="P46" s="6">
        <f t="shared" si="4"/>
        <v>0</v>
      </c>
    </row>
    <row r="47" spans="1:16" x14ac:dyDescent="0.25">
      <c r="A47" s="17" t="s">
        <v>38</v>
      </c>
      <c r="B47" s="55"/>
      <c r="C47" s="55"/>
      <c r="D47" s="7">
        <v>0</v>
      </c>
      <c r="E47" s="14"/>
      <c r="F47" s="14"/>
      <c r="G47" s="14"/>
      <c r="H47" s="14"/>
      <c r="I47" s="15">
        <v>0</v>
      </c>
      <c r="J47" s="14"/>
      <c r="K47" s="15">
        <v>0</v>
      </c>
      <c r="L47" s="21"/>
      <c r="M47" s="13">
        <v>0</v>
      </c>
      <c r="N47" s="8"/>
      <c r="O47" s="7"/>
      <c r="P47" s="6">
        <f t="shared" si="4"/>
        <v>0</v>
      </c>
    </row>
    <row r="48" spans="1:16" x14ac:dyDescent="0.25">
      <c r="A48" s="12" t="s">
        <v>37</v>
      </c>
      <c r="B48" s="54"/>
      <c r="C48" s="54"/>
      <c r="D48" s="7">
        <v>0</v>
      </c>
      <c r="E48" s="14"/>
      <c r="F48" s="14"/>
      <c r="G48" s="14"/>
      <c r="H48" s="14"/>
      <c r="I48" s="15">
        <v>0</v>
      </c>
      <c r="J48" s="14"/>
      <c r="K48" s="15">
        <v>0</v>
      </c>
      <c r="L48" s="21"/>
      <c r="M48" s="13">
        <v>0</v>
      </c>
      <c r="N48" s="8"/>
      <c r="O48" s="7"/>
      <c r="P48" s="6">
        <f t="shared" si="4"/>
        <v>0</v>
      </c>
    </row>
    <row r="49" spans="1:16" x14ac:dyDescent="0.25">
      <c r="A49" s="12" t="s">
        <v>36</v>
      </c>
      <c r="B49" s="54"/>
      <c r="C49" s="54"/>
      <c r="D49" s="7">
        <v>0</v>
      </c>
      <c r="E49" s="14"/>
      <c r="F49" s="14"/>
      <c r="G49" s="14"/>
      <c r="H49" s="14"/>
      <c r="I49" s="15">
        <v>0</v>
      </c>
      <c r="J49" s="14"/>
      <c r="K49" s="15">
        <v>0</v>
      </c>
      <c r="L49" s="21"/>
      <c r="M49" s="13">
        <v>0</v>
      </c>
      <c r="N49" s="8"/>
      <c r="O49" s="7"/>
      <c r="P49" s="6">
        <f t="shared" si="4"/>
        <v>0</v>
      </c>
    </row>
    <row r="50" spans="1:16" x14ac:dyDescent="0.25">
      <c r="A50" s="12" t="s">
        <v>35</v>
      </c>
      <c r="B50" s="54"/>
      <c r="C50" s="54"/>
      <c r="D50" s="7">
        <v>0</v>
      </c>
      <c r="E50" s="14"/>
      <c r="F50" s="14"/>
      <c r="G50" s="14"/>
      <c r="H50" s="14"/>
      <c r="I50" s="15">
        <v>0</v>
      </c>
      <c r="J50" s="14"/>
      <c r="K50" s="15">
        <v>0</v>
      </c>
      <c r="L50" s="21"/>
      <c r="M50" s="13">
        <v>0</v>
      </c>
      <c r="N50" s="8"/>
      <c r="O50" s="7"/>
      <c r="P50" s="6">
        <f t="shared" si="4"/>
        <v>0</v>
      </c>
    </row>
    <row r="51" spans="1:16" x14ac:dyDescent="0.25">
      <c r="A51" s="12" t="s">
        <v>34</v>
      </c>
      <c r="B51" s="54"/>
      <c r="C51" s="54"/>
      <c r="D51" s="7">
        <v>0</v>
      </c>
      <c r="E51" s="14"/>
      <c r="F51" s="14"/>
      <c r="G51" s="14"/>
      <c r="H51" s="14"/>
      <c r="I51" s="15">
        <v>0</v>
      </c>
      <c r="J51" s="14"/>
      <c r="K51" s="15">
        <v>0</v>
      </c>
      <c r="L51" s="21"/>
      <c r="M51" s="13">
        <v>0</v>
      </c>
      <c r="N51" s="8"/>
      <c r="O51" s="7"/>
      <c r="P51" s="6">
        <f t="shared" si="4"/>
        <v>0</v>
      </c>
    </row>
    <row r="52" spans="1:16" x14ac:dyDescent="0.25">
      <c r="A52" s="12" t="s">
        <v>33</v>
      </c>
      <c r="B52" s="54"/>
      <c r="C52" s="54"/>
      <c r="D52" s="7">
        <v>0</v>
      </c>
      <c r="E52" s="14"/>
      <c r="F52" s="14"/>
      <c r="G52" s="14"/>
      <c r="H52" s="14"/>
      <c r="I52" s="15">
        <v>0</v>
      </c>
      <c r="J52" s="14"/>
      <c r="K52" s="15">
        <v>0</v>
      </c>
      <c r="L52" s="21"/>
      <c r="M52" s="13">
        <v>0</v>
      </c>
      <c r="N52" s="8"/>
      <c r="O52" s="7"/>
      <c r="P52" s="6">
        <f t="shared" si="4"/>
        <v>0</v>
      </c>
    </row>
    <row r="53" spans="1:16" x14ac:dyDescent="0.25">
      <c r="A53" s="12" t="s">
        <v>32</v>
      </c>
      <c r="B53" s="54"/>
      <c r="C53" s="54"/>
      <c r="D53" s="7">
        <v>0</v>
      </c>
      <c r="E53" s="14"/>
      <c r="F53" s="14"/>
      <c r="G53" s="14"/>
      <c r="H53" s="14"/>
      <c r="I53" s="15">
        <v>0</v>
      </c>
      <c r="J53" s="14"/>
      <c r="K53" s="15">
        <v>0</v>
      </c>
      <c r="L53" s="21"/>
      <c r="M53" s="13">
        <v>0</v>
      </c>
      <c r="N53" s="8"/>
      <c r="O53" s="7"/>
      <c r="P53" s="6">
        <f t="shared" si="4"/>
        <v>0</v>
      </c>
    </row>
    <row r="54" spans="1:16" x14ac:dyDescent="0.25">
      <c r="A54" s="17" t="s">
        <v>31</v>
      </c>
      <c r="B54" s="23">
        <f>+B55+B56+B58+B59+B62</f>
        <v>11168471</v>
      </c>
      <c r="C54" s="23">
        <f>+C55+C56+C57+C58+C59+C62</f>
        <v>5717822.9800000004</v>
      </c>
      <c r="D54" s="8">
        <v>0</v>
      </c>
      <c r="E54" s="23"/>
      <c r="F54" s="23">
        <f t="shared" ref="F54:M54" si="5">+F55+F56+F57+F58+F59+F60+F61+F62+F63</f>
        <v>139084</v>
      </c>
      <c r="G54" s="23">
        <f t="shared" si="5"/>
        <v>99686.399999999994</v>
      </c>
      <c r="H54" s="23">
        <f t="shared" si="5"/>
        <v>82720.299999999988</v>
      </c>
      <c r="I54" s="23">
        <f t="shared" si="5"/>
        <v>216212.88999999993</v>
      </c>
      <c r="J54" s="23">
        <f t="shared" si="5"/>
        <v>303467.47000000003</v>
      </c>
      <c r="K54" s="22">
        <f t="shared" si="5"/>
        <v>228738.74000000011</v>
      </c>
      <c r="L54" s="22">
        <f t="shared" si="5"/>
        <v>8667</v>
      </c>
      <c r="M54" s="22">
        <f t="shared" si="5"/>
        <v>4068921.01</v>
      </c>
      <c r="N54" s="8">
        <f>+N56+N59</f>
        <v>21889</v>
      </c>
      <c r="O54" s="8">
        <f>+O55+O57+O58+O59+O62</f>
        <v>4482880.07</v>
      </c>
      <c r="P54" s="6">
        <f t="shared" si="4"/>
        <v>9652266.879999999</v>
      </c>
    </row>
    <row r="55" spans="1:16" x14ac:dyDescent="0.25">
      <c r="A55" s="12" t="s">
        <v>30</v>
      </c>
      <c r="B55" s="14">
        <v>3909415</v>
      </c>
      <c r="C55" s="14">
        <v>989782.9800000001</v>
      </c>
      <c r="D55" s="7">
        <v>0</v>
      </c>
      <c r="E55" s="14"/>
      <c r="F55" s="14">
        <v>89111</v>
      </c>
      <c r="G55" s="14">
        <v>97350</v>
      </c>
      <c r="H55" s="14">
        <v>82720.299999999988</v>
      </c>
      <c r="I55" s="15">
        <v>114756.48999999993</v>
      </c>
      <c r="J55" s="14">
        <v>200991.76</v>
      </c>
      <c r="K55" s="15">
        <v>131388.74000000011</v>
      </c>
      <c r="L55" s="21"/>
      <c r="M55" s="13">
        <v>0</v>
      </c>
      <c r="N55" s="8">
        <v>0</v>
      </c>
      <c r="O55" s="7">
        <v>1625243.62</v>
      </c>
      <c r="P55" s="6">
        <f t="shared" si="4"/>
        <v>2341561.91</v>
      </c>
    </row>
    <row r="56" spans="1:16" x14ac:dyDescent="0.25">
      <c r="A56" s="12" t="s">
        <v>29</v>
      </c>
      <c r="B56" s="14">
        <v>250000</v>
      </c>
      <c r="C56" s="14">
        <v>829760</v>
      </c>
      <c r="D56" s="7">
        <v>0</v>
      </c>
      <c r="E56" s="14"/>
      <c r="F56" s="14">
        <v>49973</v>
      </c>
      <c r="G56" s="14"/>
      <c r="H56" s="14">
        <v>0</v>
      </c>
      <c r="I56" s="15">
        <v>91509</v>
      </c>
      <c r="J56" s="14"/>
      <c r="K56" s="15">
        <v>97350</v>
      </c>
      <c r="L56" s="25">
        <v>4000.01</v>
      </c>
      <c r="M56" s="13"/>
      <c r="N56" s="7">
        <v>13865</v>
      </c>
      <c r="O56" s="7">
        <v>0</v>
      </c>
      <c r="P56" s="6">
        <f t="shared" si="4"/>
        <v>256697.01</v>
      </c>
    </row>
    <row r="57" spans="1:16" x14ac:dyDescent="0.25">
      <c r="A57" s="12" t="s">
        <v>28</v>
      </c>
      <c r="B57" s="14">
        <v>0</v>
      </c>
      <c r="C57" s="14">
        <v>110000</v>
      </c>
      <c r="D57" s="7">
        <v>0</v>
      </c>
      <c r="E57" s="14"/>
      <c r="F57" s="14"/>
      <c r="G57" s="14"/>
      <c r="H57" s="14">
        <v>0</v>
      </c>
      <c r="I57" s="15">
        <v>0</v>
      </c>
      <c r="J57" s="14"/>
      <c r="K57" s="15">
        <v>0</v>
      </c>
      <c r="L57" s="25">
        <v>4666.99</v>
      </c>
      <c r="M57" s="13">
        <v>0</v>
      </c>
      <c r="N57" s="7">
        <v>0</v>
      </c>
      <c r="O57" s="7">
        <v>2339.9899999999998</v>
      </c>
      <c r="P57" s="6">
        <f t="shared" si="4"/>
        <v>7006.98</v>
      </c>
    </row>
    <row r="58" spans="1:16" x14ac:dyDescent="0.25">
      <c r="A58" s="12" t="s">
        <v>27</v>
      </c>
      <c r="B58" s="14">
        <v>5599056</v>
      </c>
      <c r="C58" s="14">
        <v>3196780</v>
      </c>
      <c r="D58" s="7">
        <v>0</v>
      </c>
      <c r="E58" s="14"/>
      <c r="F58" s="14"/>
      <c r="G58" s="14"/>
      <c r="H58" s="14">
        <v>0</v>
      </c>
      <c r="I58" s="15">
        <v>9947.4</v>
      </c>
      <c r="J58" s="14"/>
      <c r="K58" s="15">
        <v>0</v>
      </c>
      <c r="L58" s="21"/>
      <c r="M58" s="13">
        <v>4068921.01</v>
      </c>
      <c r="N58" s="7">
        <v>0</v>
      </c>
      <c r="O58" s="7">
        <v>2706130</v>
      </c>
      <c r="P58" s="6">
        <f t="shared" si="4"/>
        <v>6784998.4100000001</v>
      </c>
    </row>
    <row r="59" spans="1:16" x14ac:dyDescent="0.25">
      <c r="A59" s="12" t="s">
        <v>26</v>
      </c>
      <c r="B59" s="14">
        <v>210000</v>
      </c>
      <c r="C59" s="14">
        <v>1091500</v>
      </c>
      <c r="D59" s="7">
        <v>0</v>
      </c>
      <c r="E59" s="14"/>
      <c r="F59" s="14"/>
      <c r="G59" s="14">
        <v>2336.4</v>
      </c>
      <c r="H59" s="14">
        <v>0</v>
      </c>
      <c r="I59" s="15">
        <v>0</v>
      </c>
      <c r="J59" s="14">
        <v>52907.47</v>
      </c>
      <c r="K59" s="15"/>
      <c r="L59" s="21"/>
      <c r="M59" s="13">
        <v>39538.239999999998</v>
      </c>
      <c r="N59" s="7">
        <v>8024</v>
      </c>
      <c r="O59" s="7">
        <v>149166.46</v>
      </c>
      <c r="P59" s="6">
        <f t="shared" si="4"/>
        <v>251972.57</v>
      </c>
    </row>
    <row r="60" spans="1:16" x14ac:dyDescent="0.25">
      <c r="A60" s="12" t="s">
        <v>25</v>
      </c>
      <c r="B60" s="56"/>
      <c r="C60" s="56"/>
      <c r="D60" s="7">
        <v>0</v>
      </c>
      <c r="E60" s="14"/>
      <c r="F60" s="14"/>
      <c r="G60" s="14"/>
      <c r="H60" s="14">
        <v>0</v>
      </c>
      <c r="I60" s="15">
        <v>0</v>
      </c>
      <c r="J60" s="14"/>
      <c r="K60" s="15">
        <v>0</v>
      </c>
      <c r="L60" s="21"/>
      <c r="M60" s="13">
        <v>0</v>
      </c>
      <c r="N60" s="8">
        <v>0</v>
      </c>
      <c r="O60" s="7"/>
      <c r="P60" s="6">
        <f t="shared" si="4"/>
        <v>0</v>
      </c>
    </row>
    <row r="61" spans="1:16" x14ac:dyDescent="0.25">
      <c r="A61" s="12" t="s">
        <v>24</v>
      </c>
      <c r="B61" s="54"/>
      <c r="C61" s="54"/>
      <c r="D61" s="7">
        <v>0</v>
      </c>
      <c r="E61" s="14"/>
      <c r="F61" s="14"/>
      <c r="G61" s="14"/>
      <c r="H61" s="14">
        <v>0</v>
      </c>
      <c r="I61" s="15">
        <v>0</v>
      </c>
      <c r="J61" s="14"/>
      <c r="K61" s="15">
        <v>0</v>
      </c>
      <c r="L61" s="21"/>
      <c r="M61" s="13">
        <v>0</v>
      </c>
      <c r="N61" s="8">
        <v>0</v>
      </c>
      <c r="O61" s="7"/>
      <c r="P61" s="6">
        <f t="shared" si="4"/>
        <v>0</v>
      </c>
    </row>
    <row r="62" spans="1:16" x14ac:dyDescent="0.25">
      <c r="A62" s="12" t="s">
        <v>23</v>
      </c>
      <c r="B62" s="14">
        <v>1200000</v>
      </c>
      <c r="C62" s="14">
        <v>-500000</v>
      </c>
      <c r="D62" s="7">
        <v>0</v>
      </c>
      <c r="E62" s="14"/>
      <c r="F62" s="14"/>
      <c r="G62" s="14"/>
      <c r="H62" s="14">
        <v>0</v>
      </c>
      <c r="I62" s="15">
        <v>0</v>
      </c>
      <c r="J62" s="14">
        <v>49568.24</v>
      </c>
      <c r="K62" s="15"/>
      <c r="L62" s="21"/>
      <c r="M62" s="13">
        <v>-39538.239999999998</v>
      </c>
      <c r="N62" s="8">
        <v>0</v>
      </c>
      <c r="O62" s="7">
        <v>0</v>
      </c>
      <c r="P62" s="6">
        <f t="shared" si="4"/>
        <v>10030</v>
      </c>
    </row>
    <row r="63" spans="1:16" x14ac:dyDescent="0.25">
      <c r="A63" s="12" t="s">
        <v>22</v>
      </c>
      <c r="B63" s="54"/>
      <c r="C63" s="54"/>
      <c r="D63" s="7">
        <v>0</v>
      </c>
      <c r="E63" s="14"/>
      <c r="F63" s="14"/>
      <c r="G63" s="14"/>
      <c r="H63" s="14">
        <v>0</v>
      </c>
      <c r="I63" s="15">
        <v>0</v>
      </c>
      <c r="J63" s="14"/>
      <c r="K63" s="15">
        <v>0</v>
      </c>
      <c r="L63" s="21"/>
      <c r="M63" s="13">
        <v>0</v>
      </c>
      <c r="N63" s="8">
        <v>0</v>
      </c>
      <c r="O63" s="7"/>
      <c r="P63" s="6">
        <f t="shared" si="4"/>
        <v>0</v>
      </c>
    </row>
    <row r="64" spans="1:16" x14ac:dyDescent="0.25">
      <c r="A64" s="17" t="s">
        <v>21</v>
      </c>
      <c r="B64" s="55"/>
      <c r="C64" s="55"/>
      <c r="D64" s="8">
        <v>0</v>
      </c>
      <c r="E64" s="23"/>
      <c r="F64" s="23"/>
      <c r="G64" s="23"/>
      <c r="H64" s="23"/>
      <c r="I64" s="22">
        <v>0</v>
      </c>
      <c r="J64" s="23"/>
      <c r="K64" s="22">
        <v>0</v>
      </c>
      <c r="L64" s="24"/>
      <c r="M64" s="13">
        <v>0</v>
      </c>
      <c r="N64" s="8"/>
      <c r="O64" s="7"/>
      <c r="P64" s="6">
        <f t="shared" si="4"/>
        <v>0</v>
      </c>
    </row>
    <row r="65" spans="1:16" x14ac:dyDescent="0.25">
      <c r="A65" s="12" t="s">
        <v>20</v>
      </c>
      <c r="B65" s="54"/>
      <c r="C65" s="54"/>
      <c r="D65" s="7">
        <v>0</v>
      </c>
      <c r="E65" s="14"/>
      <c r="F65" s="14"/>
      <c r="G65" s="14"/>
      <c r="H65" s="14"/>
      <c r="I65" s="15">
        <v>0</v>
      </c>
      <c r="J65" s="14"/>
      <c r="K65" s="15">
        <v>0</v>
      </c>
      <c r="L65" s="21"/>
      <c r="M65" s="13">
        <v>0</v>
      </c>
      <c r="N65" s="8"/>
      <c r="O65" s="7"/>
      <c r="P65" s="6">
        <f t="shared" si="4"/>
        <v>0</v>
      </c>
    </row>
    <row r="66" spans="1:16" x14ac:dyDescent="0.25">
      <c r="A66" s="12" t="s">
        <v>19</v>
      </c>
      <c r="B66" s="54"/>
      <c r="C66" s="54"/>
      <c r="D66" s="7">
        <v>0</v>
      </c>
      <c r="E66" s="14"/>
      <c r="F66" s="14"/>
      <c r="G66" s="14"/>
      <c r="H66" s="14"/>
      <c r="I66" s="15">
        <v>0</v>
      </c>
      <c r="J66" s="14"/>
      <c r="K66" s="15">
        <v>0</v>
      </c>
      <c r="L66" s="21"/>
      <c r="M66" s="13">
        <v>0</v>
      </c>
      <c r="N66" s="8"/>
      <c r="O66" s="7"/>
      <c r="P66" s="6">
        <f t="shared" si="4"/>
        <v>0</v>
      </c>
    </row>
    <row r="67" spans="1:16" x14ac:dyDescent="0.25">
      <c r="A67" s="12" t="s">
        <v>18</v>
      </c>
      <c r="B67" s="54"/>
      <c r="C67" s="54"/>
      <c r="D67" s="7">
        <v>0</v>
      </c>
      <c r="E67" s="14"/>
      <c r="F67" s="14"/>
      <c r="G67" s="14"/>
      <c r="H67" s="14"/>
      <c r="I67" s="15">
        <v>0</v>
      </c>
      <c r="J67" s="14"/>
      <c r="K67" s="15">
        <v>0</v>
      </c>
      <c r="L67" s="21"/>
      <c r="M67" s="13">
        <v>0</v>
      </c>
      <c r="N67" s="8"/>
      <c r="O67" s="7"/>
      <c r="P67" s="6">
        <f t="shared" si="4"/>
        <v>0</v>
      </c>
    </row>
    <row r="68" spans="1:16" x14ac:dyDescent="0.25">
      <c r="A68" s="12" t="s">
        <v>17</v>
      </c>
      <c r="B68" s="54"/>
      <c r="C68" s="54"/>
      <c r="D68" s="7">
        <v>0</v>
      </c>
      <c r="E68" s="14"/>
      <c r="F68" s="14"/>
      <c r="G68" s="14"/>
      <c r="H68" s="14"/>
      <c r="I68" s="15">
        <v>0</v>
      </c>
      <c r="J68" s="14"/>
      <c r="K68" s="15">
        <v>0</v>
      </c>
      <c r="L68" s="21"/>
      <c r="M68" s="13">
        <v>0</v>
      </c>
      <c r="N68" s="8"/>
      <c r="O68" s="7"/>
      <c r="P68" s="6">
        <f t="shared" si="4"/>
        <v>0</v>
      </c>
    </row>
    <row r="69" spans="1:16" x14ac:dyDescent="0.25">
      <c r="A69" s="17" t="s">
        <v>16</v>
      </c>
      <c r="B69" s="55"/>
      <c r="C69" s="55"/>
      <c r="D69" s="8">
        <v>0</v>
      </c>
      <c r="E69" s="23"/>
      <c r="F69" s="23"/>
      <c r="G69" s="23"/>
      <c r="H69" s="23"/>
      <c r="I69" s="22">
        <v>0</v>
      </c>
      <c r="J69" s="23"/>
      <c r="K69" s="22">
        <v>0</v>
      </c>
      <c r="L69" s="21"/>
      <c r="M69" s="13">
        <v>0</v>
      </c>
      <c r="N69" s="8"/>
      <c r="O69" s="7"/>
      <c r="P69" s="6">
        <f t="shared" si="4"/>
        <v>0</v>
      </c>
    </row>
    <row r="70" spans="1:16" x14ac:dyDescent="0.25">
      <c r="A70" s="12" t="s">
        <v>15</v>
      </c>
      <c r="B70" s="54"/>
      <c r="C70" s="54"/>
      <c r="D70" s="7">
        <v>0</v>
      </c>
      <c r="E70" s="14"/>
      <c r="F70" s="14"/>
      <c r="G70" s="14"/>
      <c r="H70" s="14"/>
      <c r="I70" s="15">
        <v>0</v>
      </c>
      <c r="J70" s="14"/>
      <c r="K70" s="15">
        <v>0</v>
      </c>
      <c r="L70" s="21"/>
      <c r="M70" s="13">
        <v>0</v>
      </c>
      <c r="N70" s="8"/>
      <c r="O70" s="7"/>
      <c r="P70" s="6">
        <f t="shared" si="4"/>
        <v>0</v>
      </c>
    </row>
    <row r="71" spans="1:16" x14ac:dyDescent="0.25">
      <c r="A71" s="12" t="s">
        <v>14</v>
      </c>
      <c r="B71" s="54"/>
      <c r="C71" s="54"/>
      <c r="D71" s="7">
        <v>0</v>
      </c>
      <c r="E71" s="14"/>
      <c r="F71" s="14"/>
      <c r="G71" s="14"/>
      <c r="H71" s="14"/>
      <c r="I71" s="15">
        <v>0</v>
      </c>
      <c r="J71" s="14"/>
      <c r="K71" s="15">
        <v>0</v>
      </c>
      <c r="L71" s="21"/>
      <c r="M71" s="13">
        <v>0</v>
      </c>
      <c r="N71" s="8"/>
      <c r="O71" s="7"/>
      <c r="P71" s="6">
        <f t="shared" si="4"/>
        <v>0</v>
      </c>
    </row>
    <row r="72" spans="1:16" x14ac:dyDescent="0.25">
      <c r="A72" s="17" t="s">
        <v>13</v>
      </c>
      <c r="B72" s="55"/>
      <c r="C72" s="55"/>
      <c r="D72" s="8">
        <v>0</v>
      </c>
      <c r="E72" s="14"/>
      <c r="F72" s="14"/>
      <c r="G72" s="14"/>
      <c r="H72" s="14"/>
      <c r="I72" s="15">
        <v>0</v>
      </c>
      <c r="J72" s="14"/>
      <c r="K72" s="15">
        <v>0</v>
      </c>
      <c r="L72" s="21"/>
      <c r="M72" s="13">
        <v>0</v>
      </c>
      <c r="N72" s="8"/>
      <c r="O72" s="7"/>
      <c r="P72" s="6">
        <f t="shared" si="4"/>
        <v>0</v>
      </c>
    </row>
    <row r="73" spans="1:16" x14ac:dyDescent="0.25">
      <c r="A73" s="12" t="s">
        <v>12</v>
      </c>
      <c r="B73" s="54"/>
      <c r="C73" s="54"/>
      <c r="D73" s="7">
        <v>0</v>
      </c>
      <c r="E73" s="14"/>
      <c r="F73" s="14"/>
      <c r="G73" s="14"/>
      <c r="H73" s="14"/>
      <c r="I73" s="15">
        <v>0</v>
      </c>
      <c r="J73" s="14"/>
      <c r="K73" s="15">
        <v>0</v>
      </c>
      <c r="L73" s="21"/>
      <c r="M73" s="13">
        <v>0</v>
      </c>
      <c r="N73" s="8"/>
      <c r="O73" s="7"/>
      <c r="P73" s="6">
        <f t="shared" si="4"/>
        <v>0</v>
      </c>
    </row>
    <row r="74" spans="1:16" x14ac:dyDescent="0.25">
      <c r="A74" s="12" t="s">
        <v>11</v>
      </c>
      <c r="B74" s="54"/>
      <c r="C74" s="54"/>
      <c r="D74" s="7">
        <v>0</v>
      </c>
      <c r="E74" s="14"/>
      <c r="F74" s="14"/>
      <c r="G74" s="14"/>
      <c r="H74" s="14"/>
      <c r="I74" s="15">
        <v>0</v>
      </c>
      <c r="J74" s="14"/>
      <c r="K74" s="15">
        <v>0</v>
      </c>
      <c r="L74" s="21"/>
      <c r="M74" s="13">
        <v>0</v>
      </c>
      <c r="N74" s="8"/>
      <c r="O74" s="7"/>
      <c r="P74" s="6">
        <f t="shared" si="4"/>
        <v>0</v>
      </c>
    </row>
    <row r="75" spans="1:16" x14ac:dyDescent="0.25">
      <c r="A75" s="12" t="s">
        <v>10</v>
      </c>
      <c r="B75" s="54"/>
      <c r="C75" s="54"/>
      <c r="D75" s="7">
        <v>0</v>
      </c>
      <c r="E75" s="14"/>
      <c r="F75" s="14"/>
      <c r="G75" s="14"/>
      <c r="H75" s="14"/>
      <c r="I75" s="15">
        <v>0</v>
      </c>
      <c r="J75" s="14"/>
      <c r="K75" s="15">
        <v>0</v>
      </c>
      <c r="L75" s="21"/>
      <c r="M75" s="13">
        <v>0</v>
      </c>
      <c r="N75" s="8"/>
      <c r="O75" s="7"/>
      <c r="P75" s="6">
        <f t="shared" si="4"/>
        <v>0</v>
      </c>
    </row>
    <row r="76" spans="1:16" x14ac:dyDescent="0.25">
      <c r="A76" s="20" t="s">
        <v>9</v>
      </c>
      <c r="B76" s="57"/>
      <c r="C76" s="57"/>
      <c r="D76" s="6">
        <f t="shared" ref="D76:M76" si="6">+D12+D18+D28+D38+D46+D54+D64+D69+D72</f>
        <v>13585404.529999999</v>
      </c>
      <c r="E76" s="6">
        <f t="shared" si="6"/>
        <v>15658038.890000001</v>
      </c>
      <c r="F76" s="6">
        <f t="shared" si="6"/>
        <v>18730103.760000002</v>
      </c>
      <c r="G76" s="6">
        <f t="shared" si="6"/>
        <v>16864386.399999999</v>
      </c>
      <c r="H76" s="6">
        <f t="shared" si="6"/>
        <v>24867049.180000003</v>
      </c>
      <c r="I76" s="6">
        <f t="shared" si="6"/>
        <v>29236823.079999998</v>
      </c>
      <c r="J76" s="6">
        <f t="shared" si="6"/>
        <v>17467963.699999999</v>
      </c>
      <c r="K76" s="19">
        <f t="shared" si="6"/>
        <v>21410061.189999994</v>
      </c>
      <c r="L76" s="6">
        <f t="shared" si="6"/>
        <v>22162147.850000001</v>
      </c>
      <c r="M76" s="6">
        <f t="shared" si="6"/>
        <v>24055403.590000011</v>
      </c>
      <c r="N76" s="8">
        <f>+N54+N28+N18+N12</f>
        <v>31015100.920000032</v>
      </c>
      <c r="O76" s="8">
        <f>+O54+O28+O18+O12</f>
        <v>66051113.219999999</v>
      </c>
      <c r="P76" s="6">
        <f t="shared" ref="P76:P107" si="7">+D76+E76+F76+G76+H76+I76+J76+K76+L76+M76+N76+O76</f>
        <v>301103596.31000006</v>
      </c>
    </row>
    <row r="77" spans="1:16" x14ac:dyDescent="0.25">
      <c r="A77" s="17" t="s">
        <v>8</v>
      </c>
      <c r="B77" s="55"/>
      <c r="C77" s="55"/>
      <c r="D77" s="18"/>
      <c r="E77" s="14"/>
      <c r="F77" s="14"/>
      <c r="G77" s="14"/>
      <c r="H77" s="14"/>
      <c r="I77" s="15">
        <v>0</v>
      </c>
      <c r="J77" s="14"/>
      <c r="K77" s="15">
        <v>0</v>
      </c>
      <c r="L77" s="14"/>
      <c r="M77" s="13">
        <v>0</v>
      </c>
      <c r="N77" s="8"/>
      <c r="O77" s="7"/>
      <c r="P77" s="6">
        <f t="shared" si="7"/>
        <v>0</v>
      </c>
    </row>
    <row r="78" spans="1:16" x14ac:dyDescent="0.25">
      <c r="A78" s="12" t="s">
        <v>7</v>
      </c>
      <c r="B78" s="54"/>
      <c r="C78" s="54"/>
      <c r="D78" s="8">
        <v>0</v>
      </c>
      <c r="E78" s="14"/>
      <c r="F78" s="14"/>
      <c r="G78" s="14"/>
      <c r="H78" s="14"/>
      <c r="I78" s="15">
        <v>0</v>
      </c>
      <c r="J78" s="14"/>
      <c r="K78" s="15">
        <v>0</v>
      </c>
      <c r="L78" s="14"/>
      <c r="M78" s="13">
        <v>0</v>
      </c>
      <c r="N78" s="8"/>
      <c r="O78" s="7"/>
      <c r="P78" s="6">
        <f t="shared" si="7"/>
        <v>0</v>
      </c>
    </row>
    <row r="79" spans="1:16" x14ac:dyDescent="0.25">
      <c r="A79" s="12" t="s">
        <v>6</v>
      </c>
      <c r="B79" s="54"/>
      <c r="C79" s="54"/>
      <c r="D79" s="7">
        <v>0</v>
      </c>
      <c r="E79" s="14"/>
      <c r="F79" s="14"/>
      <c r="G79" s="14"/>
      <c r="H79" s="14"/>
      <c r="I79" s="15">
        <v>0</v>
      </c>
      <c r="J79" s="14"/>
      <c r="K79" s="15">
        <v>0</v>
      </c>
      <c r="L79" s="14"/>
      <c r="M79" s="13">
        <v>0</v>
      </c>
      <c r="N79" s="8"/>
      <c r="O79" s="7"/>
      <c r="P79" s="6">
        <f t="shared" si="7"/>
        <v>0</v>
      </c>
    </row>
    <row r="80" spans="1:16" x14ac:dyDescent="0.25">
      <c r="A80" s="17" t="s">
        <v>5</v>
      </c>
      <c r="B80" s="55"/>
      <c r="C80" s="55"/>
      <c r="D80" s="7">
        <v>0</v>
      </c>
      <c r="E80" s="14"/>
      <c r="F80" s="14"/>
      <c r="G80" s="14"/>
      <c r="H80" s="14"/>
      <c r="I80" s="15">
        <v>0</v>
      </c>
      <c r="J80" s="14"/>
      <c r="K80" s="15">
        <v>0</v>
      </c>
      <c r="L80" s="14"/>
      <c r="M80" s="13">
        <v>0</v>
      </c>
      <c r="N80" s="8"/>
      <c r="O80" s="7"/>
      <c r="P80" s="6">
        <f t="shared" si="7"/>
        <v>0</v>
      </c>
    </row>
    <row r="81" spans="1:16" x14ac:dyDescent="0.25">
      <c r="A81" s="12" t="s">
        <v>4</v>
      </c>
      <c r="B81" s="54"/>
      <c r="C81" s="54"/>
      <c r="D81" s="7">
        <v>0</v>
      </c>
      <c r="E81" s="14"/>
      <c r="F81" s="14"/>
      <c r="G81" s="14"/>
      <c r="H81" s="14"/>
      <c r="I81" s="15">
        <v>0</v>
      </c>
      <c r="J81" s="14"/>
      <c r="K81" s="15">
        <v>0</v>
      </c>
      <c r="L81" s="14"/>
      <c r="M81" s="13">
        <v>0</v>
      </c>
      <c r="N81" s="8"/>
      <c r="O81" s="7"/>
      <c r="P81" s="6">
        <f t="shared" si="7"/>
        <v>0</v>
      </c>
    </row>
    <row r="82" spans="1:16" x14ac:dyDescent="0.25">
      <c r="A82" s="12" t="s">
        <v>3</v>
      </c>
      <c r="B82" s="54"/>
      <c r="C82" s="54"/>
      <c r="D82" s="7">
        <v>0</v>
      </c>
      <c r="E82" s="14"/>
      <c r="F82" s="14"/>
      <c r="G82" s="14"/>
      <c r="H82" s="14"/>
      <c r="I82" s="15">
        <v>0</v>
      </c>
      <c r="J82" s="14"/>
      <c r="K82" s="15">
        <v>0</v>
      </c>
      <c r="L82" s="14"/>
      <c r="M82" s="13">
        <v>0</v>
      </c>
      <c r="N82" s="8"/>
      <c r="O82" s="7"/>
      <c r="P82" s="6">
        <f t="shared" si="7"/>
        <v>0</v>
      </c>
    </row>
    <row r="83" spans="1:16" x14ac:dyDescent="0.25">
      <c r="A83" s="17" t="s">
        <v>2</v>
      </c>
      <c r="B83" s="55"/>
      <c r="C83" s="55"/>
      <c r="D83" s="16">
        <v>0</v>
      </c>
      <c r="E83" s="14"/>
      <c r="F83" s="14"/>
      <c r="G83" s="14"/>
      <c r="H83" s="14"/>
      <c r="I83" s="15">
        <v>0</v>
      </c>
      <c r="J83" s="14"/>
      <c r="K83" s="15">
        <v>0</v>
      </c>
      <c r="L83" s="14"/>
      <c r="M83" s="13">
        <v>0</v>
      </c>
      <c r="N83" s="8"/>
      <c r="O83" s="7"/>
      <c r="P83" s="6">
        <f t="shared" si="7"/>
        <v>0</v>
      </c>
    </row>
    <row r="84" spans="1:16" ht="16.5" thickBot="1" x14ac:dyDescent="0.3">
      <c r="A84" s="12" t="s">
        <v>1</v>
      </c>
      <c r="B84" s="54"/>
      <c r="C84" s="54"/>
      <c r="D84" s="10"/>
      <c r="E84" s="10"/>
      <c r="F84" s="10"/>
      <c r="G84" s="10"/>
      <c r="H84" s="10"/>
      <c r="I84" s="11">
        <v>0</v>
      </c>
      <c r="J84" s="10"/>
      <c r="K84" s="11">
        <v>0</v>
      </c>
      <c r="L84" s="10"/>
      <c r="M84" s="9">
        <v>0</v>
      </c>
      <c r="N84" s="8"/>
      <c r="O84" s="7"/>
      <c r="P84" s="6">
        <f t="shared" si="7"/>
        <v>0</v>
      </c>
    </row>
    <row r="85" spans="1:16" ht="16.5" thickBot="1" x14ac:dyDescent="0.3">
      <c r="A85" s="5" t="s">
        <v>0</v>
      </c>
      <c r="B85" s="49">
        <f>+B12+B18+B28+B38+B54</f>
        <v>299695677</v>
      </c>
      <c r="C85" s="49">
        <f>+C12+C18+C28+C38+C54</f>
        <v>25716949.040000003</v>
      </c>
      <c r="D85" s="4">
        <f t="shared" ref="D85:O85" si="8">+D76</f>
        <v>13585404.529999999</v>
      </c>
      <c r="E85" s="4">
        <f t="shared" si="8"/>
        <v>15658038.890000001</v>
      </c>
      <c r="F85" s="4">
        <f t="shared" si="8"/>
        <v>18730103.760000002</v>
      </c>
      <c r="G85" s="4">
        <f t="shared" si="8"/>
        <v>16864386.399999999</v>
      </c>
      <c r="H85" s="4">
        <f t="shared" si="8"/>
        <v>24867049.180000003</v>
      </c>
      <c r="I85" s="4">
        <f t="shared" si="8"/>
        <v>29236823.079999998</v>
      </c>
      <c r="J85" s="4">
        <f t="shared" si="8"/>
        <v>17467963.699999999</v>
      </c>
      <c r="K85" s="4">
        <f t="shared" si="8"/>
        <v>21410061.189999994</v>
      </c>
      <c r="L85" s="3">
        <f t="shared" si="8"/>
        <v>22162147.850000001</v>
      </c>
      <c r="M85" s="3">
        <f t="shared" si="8"/>
        <v>24055403.590000011</v>
      </c>
      <c r="N85" s="2">
        <f t="shared" si="8"/>
        <v>31015100.920000032</v>
      </c>
      <c r="O85" s="2">
        <f t="shared" si="8"/>
        <v>66051113.219999999</v>
      </c>
      <c r="P85" s="2">
        <f t="shared" si="7"/>
        <v>301103596.31000006</v>
      </c>
    </row>
  </sheetData>
  <mergeCells count="7">
    <mergeCell ref="A9:A10"/>
    <mergeCell ref="D9:P9"/>
    <mergeCell ref="A3:P3"/>
    <mergeCell ref="A4:P4"/>
    <mergeCell ref="A5:P5"/>
    <mergeCell ref="A6:P6"/>
    <mergeCell ref="A7:P7"/>
  </mergeCells>
  <pageMargins left="0.7" right="0.7" top="0.75" bottom="0.75" header="0.3" footer="0.3"/>
  <pageSetup scale="1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2022-01-04T19:16:15Z</dcterms:created>
  <dcterms:modified xsi:type="dcterms:W3CDTF">2022-01-05T13:38:34Z</dcterms:modified>
</cp:coreProperties>
</file>